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2025" sheetId="5" r:id="rId1"/>
    <sheet name="сравнительный" sheetId="6" r:id="rId2"/>
    <sheet name="Лист2" sheetId="2" r:id="rId3"/>
    <sheet name="Лист3" sheetId="3" r:id="rId4"/>
  </sheets>
  <definedNames>
    <definedName name="_xlnm.Print_Area" localSheetId="0">'2025'!$A$1:$C$57</definedName>
    <definedName name="_xlnm.Print_Area" localSheetId="1">сравнительный!$A$1:$D$56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6" i="5" l="1"/>
  <c r="C33" i="5" l="1"/>
  <c r="D55" i="6" l="1"/>
  <c r="D56" i="6" s="1"/>
  <c r="C54" i="6"/>
  <c r="C53" i="6"/>
  <c r="C50" i="6"/>
  <c r="C49" i="6"/>
  <c r="C44" i="6"/>
  <c r="C41" i="6"/>
  <c r="C40" i="6"/>
  <c r="C38" i="6"/>
  <c r="C35" i="6"/>
  <c r="L34" i="6"/>
  <c r="C33" i="6"/>
  <c r="C31" i="6"/>
  <c r="C29" i="6"/>
  <c r="F29" i="6" s="1"/>
  <c r="C26" i="6"/>
  <c r="C25" i="6"/>
  <c r="C23" i="6"/>
  <c r="C22" i="6"/>
  <c r="C55" i="6" s="1"/>
  <c r="C56" i="6" l="1"/>
  <c r="E56" i="6"/>
  <c r="C31" i="5"/>
  <c r="C35" i="5"/>
  <c r="C57" i="5"/>
  <c r="K36" i="5"/>
  <c r="E31" i="5"/>
  <c r="C37" i="5" l="1"/>
  <c r="C42" i="5" l="1"/>
  <c r="C27" i="5" l="1"/>
  <c r="C25" i="5"/>
  <c r="C24" i="5" l="1"/>
  <c r="D58" i="5" l="1"/>
</calcChain>
</file>

<file path=xl/sharedStrings.xml><?xml version="1.0" encoding="utf-8"?>
<sst xmlns="http://schemas.openxmlformats.org/spreadsheetml/2006/main" count="159" uniqueCount="86">
  <si>
    <t>№ п/п</t>
  </si>
  <si>
    <t>1.</t>
  </si>
  <si>
    <t>2.</t>
  </si>
  <si>
    <t>Программа</t>
  </si>
  <si>
    <t>Содержание кладбища</t>
  </si>
  <si>
    <t>Наименование работ</t>
  </si>
  <si>
    <t>(руб.)</t>
  </si>
  <si>
    <t>Содержание городского фонтана</t>
  </si>
  <si>
    <t>Уборка дорог, тротуаров, газонов и мест общего пользования</t>
  </si>
  <si>
    <t>Сумма</t>
  </si>
  <si>
    <t>Всего по программе:</t>
  </si>
  <si>
    <t>Уборка городских территорий до и после проведения праздничных мероприятий</t>
  </si>
  <si>
    <t>к Решению Днестровского городского</t>
  </si>
  <si>
    <t>Совета народных депутатов</t>
  </si>
  <si>
    <t xml:space="preserve"> </t>
  </si>
  <si>
    <t xml:space="preserve">(источник финансирования-налог на содержание жилищного  фонда, объектов  социально-культурной </t>
  </si>
  <si>
    <t>Аварийно-восстановительный ремонт объектов в местах общего пользования                                     г. Днестровск</t>
  </si>
  <si>
    <t>Содержание общественных туалетов в сквере по ул. Строителей</t>
  </si>
  <si>
    <t>Содержание общественных туалетов на территории зоны отдыха</t>
  </si>
  <si>
    <t>приобретение материалов для благоустройства городских зон отдыха (покрытие для детских площадок)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</si>
  <si>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</si>
  <si>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</si>
  <si>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</si>
  <si>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</si>
  <si>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</si>
  <si>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</si>
  <si>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</si>
  <si>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</si>
  <si>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</si>
  <si>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</si>
  <si>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сферы и благоустройства территорий города в составе местного бюджета г. Днестровск)</t>
  </si>
  <si>
    <t>Уничтоженье вороньих гнёзд</t>
  </si>
  <si>
    <t>Приложение №11</t>
  </si>
  <si>
    <t>Благоустройство территории детской игровой площадки по ул.Котовского21а-ул.Комсомольская 8</t>
  </si>
  <si>
    <t>Благоустройство городской территории  (замощение тротуарной плиткой)</t>
  </si>
  <si>
    <t>Ремонт наружной подсветки, в т.ч.:</t>
  </si>
  <si>
    <t>приобретение материалов для выполнения работ по содержнию наружного освещения</t>
  </si>
  <si>
    <t>13.</t>
  </si>
  <si>
    <t>работы по содержанию наружного освещения</t>
  </si>
  <si>
    <t>Стерилизация безнадзорных животных</t>
  </si>
  <si>
    <t>в т.ч. кредиторская задолженность за 2022 год</t>
  </si>
  <si>
    <r>
      <t xml:space="preserve">Отлов </t>
    </r>
    <r>
      <rPr>
        <sz val="12"/>
        <rFont val="Times New Roman"/>
        <family val="1"/>
        <charset val="204"/>
      </rPr>
      <t>безнадзорных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>животных</t>
    </r>
  </si>
  <si>
    <t>14.</t>
  </si>
  <si>
    <t>15.</t>
  </si>
  <si>
    <t>16.</t>
  </si>
  <si>
    <t>17.</t>
  </si>
  <si>
    <t>Декоративное оформление территорий городских зон отдыха</t>
  </si>
  <si>
    <t>Обустройство городких зон приема мусора (контейнейрные площадки)</t>
  </si>
  <si>
    <t>Установка, ремонт и покраска урн, скамеек, малых архитектурных форм в местах общего пользования</t>
  </si>
  <si>
    <t>Установка, оформление, демонтаж новогодней елки и декоративных украшений</t>
  </si>
  <si>
    <t>Оплата потребленной электроэнергии по наружному освещению парковых зон и архитектурной подсветки,спортивной площадки.</t>
  </si>
  <si>
    <t>в т.ч.кредиторская задолженностьза 2023 год</t>
  </si>
  <si>
    <t>в т.ч.кредиторская задолженностьза 2024 год</t>
  </si>
  <si>
    <t>в т.ч. водоотведение и водопотребление городского фонтана, городского туалета,зона отдыха</t>
  </si>
  <si>
    <t xml:space="preserve">"Об утверждении местного бюджета </t>
  </si>
  <si>
    <t>г. Днестровск на 2025г.</t>
  </si>
  <si>
    <t>г. Днестровск на 2025г."</t>
  </si>
  <si>
    <t>благоустройства городских территорий г. Днестровска на  2025 год</t>
  </si>
  <si>
    <t xml:space="preserve">Благоустройство городской территории  (асфальтобетонное покрытие) </t>
  </si>
  <si>
    <t>кредит задолж за 2023 (11342)+2024(31944)</t>
  </si>
  <si>
    <t>убрать стелизацию</t>
  </si>
  <si>
    <t>12.1</t>
  </si>
  <si>
    <t>12.2</t>
  </si>
  <si>
    <t>18.</t>
  </si>
  <si>
    <t>к Решению Днестровского городского Совета народных депутатов</t>
  </si>
  <si>
    <t>"О внесении изменений в  Решение Днестровского городского Совета народных депутатов №2</t>
  </si>
  <si>
    <t xml:space="preserve"> "Об утверждении местного бюджета </t>
  </si>
  <si>
    <t>г.Днестровск на 2025 год", принятое на 22-й сессии,</t>
  </si>
  <si>
    <t>26 озыва 14 февраля 2025 года"</t>
  </si>
  <si>
    <t>№  3   от  14   .02.2025 г.</t>
  </si>
  <si>
    <t>19</t>
  </si>
  <si>
    <t>Нераспределенный резерв</t>
  </si>
  <si>
    <t xml:space="preserve">в т.ч.кредиторская задолженность </t>
  </si>
  <si>
    <t>№   от     .11.2025 г.</t>
  </si>
  <si>
    <t>Приложение №2</t>
  </si>
  <si>
    <t>Сумма
было</t>
  </si>
  <si>
    <t>Сумма
стало</t>
  </si>
  <si>
    <t>Приложение № 9</t>
  </si>
  <si>
    <t xml:space="preserve">к Решению Днестровского городского </t>
  </si>
  <si>
    <t>№ 1 от 29.12.2025 г.</t>
  </si>
  <si>
    <t xml:space="preserve">"О внесении изменений в  Решение Днестровского городского </t>
  </si>
  <si>
    <t xml:space="preserve"> № 3 "Об утверждении местного бюджета </t>
  </si>
  <si>
    <t>№ 3 от  14.02.2025 г.</t>
  </si>
  <si>
    <t>г. Днестровск на 2025 г."</t>
  </si>
  <si>
    <t>9.1</t>
  </si>
  <si>
    <t>9.2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</si>
</sst>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i/>
      <sz val="10.5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3" xfId="0" applyFont="1" applyBorder="1" applyAlignment="1">
      <alignment horizontal="center" wrapText="1"/>
    </xf>
    <xf numFmtId="0" fontId="2" fillId="0" borderId="3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8" xfId="0" applyFont="1" applyBorder="1" applyAlignment="1">
      <alignment horizontal="center"/>
    </xf>
    <xf numFmtId="0" fontId="1" fillId="0" borderId="9" xfId="0" applyFont="1" applyBorder="1"/>
    <xf numFmtId="0" fontId="1" fillId="0" borderId="10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6" xfId="0" applyFont="1" applyBorder="1" applyAlignment="1">
      <alignment horizontal="left" wrapText="1"/>
    </xf>
    <xf numFmtId="0" fontId="1" fillId="0" borderId="11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2" fontId="1" fillId="0" borderId="9" xfId="0" applyNumberFormat="1" applyFont="1" applyBorder="1" applyAlignment="1">
      <alignment horizontal="left" wrapText="1"/>
    </xf>
    <xf numFmtId="0" fontId="1" fillId="0" borderId="9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0" fontId="1" fillId="0" borderId="10" xfId="0" applyFont="1" applyBorder="1" applyAlignment="1">
      <alignment wrapText="1"/>
    </xf>
    <xf numFmtId="3" fontId="1" fillId="2" borderId="1" xfId="0" applyNumberFormat="1" applyFont="1" applyFill="1" applyBorder="1"/>
    <xf numFmtId="3" fontId="1" fillId="2" borderId="4" xfId="0" applyNumberFormat="1" applyFont="1" applyFill="1" applyBorder="1"/>
    <xf numFmtId="3" fontId="1" fillId="2" borderId="1" xfId="0" applyNumberFormat="1" applyFont="1" applyFill="1" applyBorder="1" applyAlignment="1">
      <alignment horizontal="right" vertical="center"/>
    </xf>
    <xf numFmtId="3" fontId="1" fillId="2" borderId="7" xfId="0" applyNumberFormat="1" applyFont="1" applyFill="1" applyBorder="1"/>
    <xf numFmtId="3" fontId="1" fillId="2" borderId="14" xfId="0" applyNumberFormat="1" applyFont="1" applyFill="1" applyBorder="1" applyAlignment="1">
      <alignment horizontal="right" vertical="top"/>
    </xf>
    <xf numFmtId="0" fontId="1" fillId="0" borderId="13" xfId="0" applyFont="1" applyBorder="1" applyAlignment="1">
      <alignment horizontal="left" vertical="top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Fill="1"/>
    <xf numFmtId="0" fontId="4" fillId="0" borderId="0" xfId="0" applyFont="1" applyFill="1"/>
    <xf numFmtId="0" fontId="8" fillId="0" borderId="0" xfId="0" applyFont="1" applyFill="1"/>
    <xf numFmtId="0" fontId="7" fillId="0" borderId="0" xfId="0" applyFont="1" applyFill="1"/>
    <xf numFmtId="3" fontId="4" fillId="0" borderId="0" xfId="0" applyNumberFormat="1" applyFont="1" applyFill="1"/>
    <xf numFmtId="0" fontId="9" fillId="0" borderId="9" xfId="0" applyFont="1" applyBorder="1" applyAlignment="1">
      <alignment horizontal="left"/>
    </xf>
    <xf numFmtId="0" fontId="9" fillId="2" borderId="1" xfId="0" applyFont="1" applyFill="1" applyBorder="1"/>
    <xf numFmtId="3" fontId="9" fillId="2" borderId="1" xfId="0" applyNumberFormat="1" applyFont="1" applyFill="1" applyBorder="1"/>
    <xf numFmtId="3" fontId="1" fillId="2" borderId="15" xfId="0" applyNumberFormat="1" applyFont="1" applyFill="1" applyBorder="1"/>
    <xf numFmtId="3" fontId="1" fillId="2" borderId="1" xfId="0" applyNumberFormat="1" applyFont="1" applyFill="1" applyBorder="1" applyAlignment="1">
      <alignment horizontal="right" vertical="top"/>
    </xf>
    <xf numFmtId="0" fontId="1" fillId="0" borderId="6" xfId="0" applyFont="1" applyBorder="1" applyAlignment="1">
      <alignment horizontal="left" vertical="top"/>
    </xf>
    <xf numFmtId="0" fontId="1" fillId="0" borderId="16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2" fillId="0" borderId="15" xfId="0" applyFont="1" applyBorder="1" applyAlignment="1">
      <alignment horizontal="center"/>
    </xf>
    <xf numFmtId="49" fontId="6" fillId="0" borderId="1" xfId="0" applyNumberFormat="1" applyFont="1" applyFill="1" applyBorder="1" applyAlignment="1">
      <alignment horizontal="center"/>
    </xf>
    <xf numFmtId="49" fontId="2" fillId="0" borderId="4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top"/>
    </xf>
    <xf numFmtId="3" fontId="3" fillId="0" borderId="0" xfId="0" applyNumberFormat="1" applyFont="1" applyFill="1"/>
    <xf numFmtId="0" fontId="3" fillId="0" borderId="0" xfId="0" applyFont="1" applyFill="1"/>
    <xf numFmtId="0" fontId="3" fillId="0" borderId="0" xfId="0" applyFont="1"/>
    <xf numFmtId="0" fontId="5" fillId="0" borderId="0" xfId="0" applyFont="1" applyFill="1" applyBorder="1" applyAlignment="1">
      <alignment wrapText="1"/>
    </xf>
    <xf numFmtId="0" fontId="1" fillId="0" borderId="0" xfId="0" applyFont="1" applyAlignment="1"/>
    <xf numFmtId="0" fontId="1" fillId="0" borderId="0" xfId="0" applyFont="1" applyAlignment="1">
      <alignment horizontal="right"/>
    </xf>
    <xf numFmtId="3" fontId="1" fillId="2" borderId="0" xfId="0" applyNumberFormat="1" applyFont="1" applyFill="1" applyBorder="1" applyAlignment="1">
      <alignment horizontal="right" vertical="top"/>
    </xf>
    <xf numFmtId="0" fontId="1" fillId="0" borderId="12" xfId="0" applyFont="1" applyBorder="1" applyAlignment="1">
      <alignment wrapText="1"/>
    </xf>
    <xf numFmtId="49" fontId="2" fillId="0" borderId="7" xfId="0" applyNumberFormat="1" applyFont="1" applyFill="1" applyBorder="1" applyAlignment="1">
      <alignment horizontal="center" vertical="top"/>
    </xf>
    <xf numFmtId="49" fontId="2" fillId="0" borderId="2" xfId="0" applyNumberFormat="1" applyFont="1" applyFill="1" applyBorder="1" applyAlignment="1">
      <alignment horizontal="center" vertical="top"/>
    </xf>
    <xf numFmtId="0" fontId="1" fillId="0" borderId="2" xfId="0" applyFont="1" applyBorder="1" applyAlignment="1">
      <alignment wrapText="1"/>
    </xf>
    <xf numFmtId="3" fontId="1" fillId="2" borderId="2" xfId="0" applyNumberFormat="1" applyFont="1" applyFill="1" applyBorder="1"/>
    <xf numFmtId="49" fontId="2" fillId="0" borderId="2" xfId="0" applyNumberFormat="1" applyFont="1" applyFill="1" applyBorder="1" applyAlignment="1">
      <alignment horizontal="center"/>
    </xf>
    <xf numFmtId="3" fontId="9" fillId="2" borderId="4" xfId="0" applyNumberFormat="1" applyFont="1" applyFill="1" applyBorder="1"/>
    <xf numFmtId="0" fontId="1" fillId="0" borderId="0" xfId="0" applyFont="1" applyAlignment="1">
      <alignment horizontal="right"/>
    </xf>
    <xf numFmtId="49" fontId="2" fillId="0" borderId="17" xfId="0" applyNumberFormat="1" applyFont="1" applyFill="1" applyBorder="1" applyAlignment="1">
      <alignment horizontal="center"/>
    </xf>
    <xf numFmtId="0" fontId="1" fillId="0" borderId="17" xfId="0" applyFont="1" applyBorder="1" applyAlignment="1">
      <alignment wrapText="1"/>
    </xf>
    <xf numFmtId="3" fontId="1" fillId="2" borderId="17" xfId="0" applyNumberFormat="1" applyFont="1" applyFill="1" applyBorder="1"/>
    <xf numFmtId="0" fontId="1" fillId="0" borderId="9" xfId="0" applyFont="1" applyBorder="1" applyAlignment="1">
      <alignment horizontal="left" wrapText="1"/>
    </xf>
    <xf numFmtId="2" fontId="6" fillId="0" borderId="9" xfId="0" applyNumberFormat="1" applyFont="1" applyBorder="1" applyAlignment="1">
      <alignment horizontal="left" wrapText="1"/>
    </xf>
    <xf numFmtId="0" fontId="1" fillId="2" borderId="1" xfId="0" applyFont="1" applyFill="1" applyBorder="1"/>
    <xf numFmtId="49" fontId="10" fillId="0" borderId="1" xfId="0" applyNumberFormat="1" applyFont="1" applyFill="1" applyBorder="1" applyAlignment="1">
      <alignment horizontal="center"/>
    </xf>
    <xf numFmtId="0" fontId="9" fillId="0" borderId="5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3" fontId="2" fillId="0" borderId="3" xfId="0" applyNumberFormat="1" applyFont="1" applyFill="1" applyBorder="1"/>
    <xf numFmtId="4" fontId="5" fillId="0" borderId="0" xfId="0" applyNumberFormat="1" applyFont="1" applyFill="1"/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0" fontId="4" fillId="3" borderId="0" xfId="0" applyFont="1" applyFill="1"/>
    <xf numFmtId="0" fontId="1" fillId="0" borderId="0" xfId="0" applyFont="1" applyAlignment="1">
      <alignment horizontal="right"/>
    </xf>
    <xf numFmtId="3" fontId="1" fillId="0" borderId="17" xfId="0" applyNumberFormat="1" applyFont="1" applyFill="1" applyBorder="1"/>
    <xf numFmtId="0" fontId="1" fillId="0" borderId="18" xfId="0" applyFont="1" applyBorder="1" applyAlignment="1">
      <alignment wrapText="1"/>
    </xf>
    <xf numFmtId="0" fontId="12" fillId="0" borderId="0" xfId="0" applyFont="1" applyAlignment="1">
      <alignment horizontal="right"/>
    </xf>
    <xf numFmtId="0" fontId="13" fillId="0" borderId="0" xfId="0" applyFont="1" applyAlignment="1">
      <alignment horizontal="right"/>
    </xf>
    <xf numFmtId="0" fontId="14" fillId="0" borderId="0" xfId="0" applyFont="1" applyBorder="1" applyAlignment="1">
      <alignment horizontal="right"/>
    </xf>
    <xf numFmtId="3" fontId="3" fillId="4" borderId="1" xfId="0" applyNumberFormat="1" applyFont="1" applyFill="1" applyBorder="1"/>
    <xf numFmtId="3" fontId="1" fillId="4" borderId="4" xfId="0" applyNumberFormat="1" applyFont="1" applyFill="1" applyBorder="1"/>
    <xf numFmtId="3" fontId="1" fillId="0" borderId="0" xfId="0" applyNumberFormat="1" applyFont="1" applyAlignment="1"/>
    <xf numFmtId="3" fontId="5" fillId="0" borderId="0" xfId="0" applyNumberFormat="1" applyFont="1" applyBorder="1"/>
    <xf numFmtId="0" fontId="1" fillId="0" borderId="0" xfId="0" applyFont="1" applyFill="1" applyAlignment="1">
      <alignment horizontal="righ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4" fontId="5" fillId="0" borderId="0" xfId="0" applyNumberFormat="1" applyFont="1" applyBorder="1"/>
    <xf numFmtId="0" fontId="1" fillId="0" borderId="0" xfId="0" applyFont="1" applyAlignment="1">
      <alignment horizontal="right"/>
    </xf>
    <xf numFmtId="0" fontId="12" fillId="0" borderId="0" xfId="0" applyFont="1"/>
    <xf numFmtId="0" fontId="12" fillId="0" borderId="0" xfId="0" applyFont="1" applyFill="1" applyAlignment="1">
      <alignment horizontal="right"/>
    </xf>
    <xf numFmtId="0" fontId="1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" fillId="0" borderId="0" xfId="0" applyFont="1" applyFill="1" applyAlignment="1">
      <alignment horizontal="right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K70"/>
  <sheetViews>
    <sheetView tabSelected="1" view="pageBreakPreview" zoomScaleNormal="100" zoomScaleSheetLayoutView="100" workbookViewId="0">
      <selection activeCell="B61" sqref="B61"/>
    </sheetView>
  </sheetViews>
  <sheetFormatPr defaultColWidth="8.85546875" defaultRowHeight="15.75" x14ac:dyDescent="0.25"/>
  <cols>
    <col min="1" max="1" width="7.5703125" style="6" customWidth="1"/>
    <col min="2" max="2" width="80.140625" style="1" customWidth="1"/>
    <col min="3" max="3" width="18.5703125" style="1" customWidth="1"/>
    <col min="4" max="4" width="13.140625" style="30" bestFit="1" customWidth="1"/>
    <col min="5" max="5" width="10.140625" style="30" bestFit="1" customWidth="1"/>
    <col min="6" max="6" width="8.85546875" style="30"/>
    <col min="7" max="8" width="8.85546875" style="29"/>
    <col min="9" max="16384" width="8.85546875" style="1"/>
  </cols>
  <sheetData>
    <row r="1" spans="2:5" x14ac:dyDescent="0.25">
      <c r="B1" s="60"/>
      <c r="C1" s="79" t="s">
        <v>77</v>
      </c>
    </row>
    <row r="2" spans="2:5" x14ac:dyDescent="0.25">
      <c r="B2" s="60"/>
      <c r="C2" s="80" t="s">
        <v>78</v>
      </c>
    </row>
    <row r="3" spans="2:5" x14ac:dyDescent="0.25">
      <c r="B3" s="90"/>
      <c r="C3" s="80" t="s">
        <v>13</v>
      </c>
    </row>
    <row r="4" spans="2:5" x14ac:dyDescent="0.25">
      <c r="B4" s="60"/>
      <c r="C4" s="80" t="s">
        <v>79</v>
      </c>
    </row>
    <row r="5" spans="2:5" x14ac:dyDescent="0.25">
      <c r="B5" s="60"/>
      <c r="C5" s="81" t="s">
        <v>80</v>
      </c>
    </row>
    <row r="6" spans="2:5" x14ac:dyDescent="0.25">
      <c r="B6" s="90"/>
      <c r="C6" s="81" t="s">
        <v>13</v>
      </c>
    </row>
    <row r="7" spans="2:5" x14ac:dyDescent="0.25">
      <c r="B7" s="76"/>
      <c r="C7" s="81" t="s">
        <v>81</v>
      </c>
    </row>
    <row r="8" spans="2:5" x14ac:dyDescent="0.25">
      <c r="B8" s="76"/>
      <c r="C8" s="81" t="s">
        <v>67</v>
      </c>
    </row>
    <row r="9" spans="2:5" x14ac:dyDescent="0.25">
      <c r="B9" s="76"/>
      <c r="C9" s="81" t="s">
        <v>68</v>
      </c>
    </row>
    <row r="10" spans="2:5" x14ac:dyDescent="0.25">
      <c r="B10" s="51"/>
      <c r="C10" s="51"/>
    </row>
    <row r="11" spans="2:5" x14ac:dyDescent="0.25">
      <c r="B11" s="91"/>
      <c r="C11" s="79" t="s">
        <v>32</v>
      </c>
    </row>
    <row r="12" spans="2:5" x14ac:dyDescent="0.25">
      <c r="B12" s="92" t="s">
        <v>12</v>
      </c>
      <c r="C12" s="92"/>
    </row>
    <row r="13" spans="2:5" x14ac:dyDescent="0.25">
      <c r="B13" s="93" t="s">
        <v>13</v>
      </c>
      <c r="C13" s="93"/>
    </row>
    <row r="14" spans="2:5" x14ac:dyDescent="0.25">
      <c r="B14" s="93" t="s">
        <v>82</v>
      </c>
      <c r="C14" s="93"/>
    </row>
    <row r="15" spans="2:5" x14ac:dyDescent="0.25">
      <c r="B15" s="93" t="s">
        <v>54</v>
      </c>
      <c r="C15" s="93"/>
      <c r="E15" s="30" t="s">
        <v>55</v>
      </c>
    </row>
    <row r="16" spans="2:5" x14ac:dyDescent="0.25">
      <c r="B16" s="93" t="s">
        <v>83</v>
      </c>
      <c r="C16" s="93"/>
    </row>
    <row r="17" spans="1:8" s="2" customFormat="1" x14ac:dyDescent="0.25">
      <c r="A17" s="94" t="s">
        <v>3</v>
      </c>
      <c r="B17" s="94"/>
      <c r="C17" s="94"/>
      <c r="D17" s="31"/>
      <c r="E17" s="31"/>
      <c r="F17" s="31"/>
      <c r="G17" s="32"/>
      <c r="H17" s="32"/>
    </row>
    <row r="18" spans="1:8" s="2" customFormat="1" x14ac:dyDescent="0.25">
      <c r="A18" s="94" t="s">
        <v>57</v>
      </c>
      <c r="B18" s="94"/>
      <c r="C18" s="94"/>
      <c r="D18" s="31"/>
      <c r="E18" s="31"/>
      <c r="F18" s="31"/>
      <c r="G18" s="32"/>
      <c r="H18" s="32"/>
    </row>
    <row r="19" spans="1:8" s="2" customFormat="1" x14ac:dyDescent="0.25">
      <c r="A19" s="94" t="s">
        <v>15</v>
      </c>
      <c r="B19" s="94"/>
      <c r="C19" s="94"/>
      <c r="D19" s="31"/>
      <c r="E19" s="31"/>
      <c r="F19" s="31"/>
      <c r="G19" s="32"/>
      <c r="H19" s="32"/>
    </row>
    <row r="20" spans="1:8" s="2" customFormat="1" x14ac:dyDescent="0.25">
      <c r="A20" s="94" t="s">
        <v>30</v>
      </c>
      <c r="B20" s="94"/>
      <c r="C20" s="94"/>
      <c r="D20" s="31"/>
      <c r="E20" s="31"/>
      <c r="F20" s="31"/>
      <c r="G20" s="32"/>
      <c r="H20" s="32"/>
    </row>
    <row r="21" spans="1:8" x14ac:dyDescent="0.25">
      <c r="A21" s="94" t="s">
        <v>14</v>
      </c>
      <c r="B21" s="94"/>
      <c r="C21" s="94"/>
    </row>
    <row r="22" spans="1:8" ht="16.5" thickBot="1" x14ac:dyDescent="0.3">
      <c r="B22" s="2"/>
      <c r="C22" s="5" t="s">
        <v>6</v>
      </c>
    </row>
    <row r="23" spans="1:8" ht="52.9" customHeight="1" thickBot="1" x14ac:dyDescent="0.3">
      <c r="A23" s="3" t="s">
        <v>0</v>
      </c>
      <c r="B23" s="7" t="s">
        <v>5</v>
      </c>
      <c r="C23" s="4" t="s">
        <v>9</v>
      </c>
    </row>
    <row r="24" spans="1:8" x14ac:dyDescent="0.25">
      <c r="A24" s="42" t="s">
        <v>1</v>
      </c>
      <c r="B24" s="8" t="s">
        <v>4</v>
      </c>
      <c r="C24" s="37">
        <f>52000+98000-50000</f>
        <v>100000</v>
      </c>
      <c r="D24" s="47"/>
    </row>
    <row r="25" spans="1:8" ht="18.75" customHeight="1" x14ac:dyDescent="0.25">
      <c r="A25" s="16" t="s">
        <v>2</v>
      </c>
      <c r="B25" s="9" t="s">
        <v>8</v>
      </c>
      <c r="C25" s="22">
        <f>1100000+75000+130000+100000</f>
        <v>1405000</v>
      </c>
      <c r="D25" s="72"/>
    </row>
    <row r="26" spans="1:8" ht="18.75" customHeight="1" x14ac:dyDescent="0.25">
      <c r="A26" s="16" t="s">
        <v>20</v>
      </c>
      <c r="B26" s="10" t="s">
        <v>11</v>
      </c>
      <c r="C26" s="21">
        <v>80000</v>
      </c>
      <c r="D26" s="47"/>
    </row>
    <row r="27" spans="1:8" ht="36" customHeight="1" x14ac:dyDescent="0.25">
      <c r="A27" s="17" t="s">
        <v>21</v>
      </c>
      <c r="B27" s="11" t="s">
        <v>16</v>
      </c>
      <c r="C27" s="23">
        <f>150000-130000</f>
        <v>20000</v>
      </c>
      <c r="D27" s="49"/>
      <c r="E27" s="49"/>
      <c r="F27" s="49"/>
      <c r="G27" s="49"/>
      <c r="H27" s="49"/>
    </row>
    <row r="28" spans="1:8" ht="16.5" hidden="1" customHeight="1" x14ac:dyDescent="0.25">
      <c r="A28" s="18" t="s">
        <v>22</v>
      </c>
      <c r="B28" s="12" t="s">
        <v>41</v>
      </c>
      <c r="C28" s="24"/>
      <c r="E28" s="47"/>
    </row>
    <row r="29" spans="1:8" ht="16.5" hidden="1" customHeight="1" x14ac:dyDescent="0.25">
      <c r="A29" s="19"/>
      <c r="B29" s="34" t="s">
        <v>40</v>
      </c>
      <c r="C29" s="35"/>
      <c r="E29" s="47"/>
    </row>
    <row r="30" spans="1:8" ht="16.5" hidden="1" customHeight="1" x14ac:dyDescent="0.25">
      <c r="A30" s="19" t="s">
        <v>23</v>
      </c>
      <c r="B30" s="13" t="s">
        <v>39</v>
      </c>
      <c r="C30" s="66"/>
      <c r="D30" s="75" t="s">
        <v>60</v>
      </c>
      <c r="E30" s="46"/>
    </row>
    <row r="31" spans="1:8" ht="33" customHeight="1" x14ac:dyDescent="0.25">
      <c r="A31" s="19" t="s">
        <v>22</v>
      </c>
      <c r="B31" s="64" t="s">
        <v>50</v>
      </c>
      <c r="C31" s="82">
        <f>48962</f>
        <v>48962</v>
      </c>
      <c r="D31" s="29">
        <v>23030</v>
      </c>
      <c r="E31" s="46">
        <f>C31-D31</f>
        <v>25932</v>
      </c>
    </row>
    <row r="32" spans="1:8" ht="16.5" customHeight="1" x14ac:dyDescent="0.25">
      <c r="A32" s="19"/>
      <c r="B32" s="68" t="s">
        <v>52</v>
      </c>
      <c r="C32" s="59">
        <v>107</v>
      </c>
    </row>
    <row r="33" spans="1:11" ht="16.5" customHeight="1" x14ac:dyDescent="0.25">
      <c r="A33" s="19" t="s">
        <v>23</v>
      </c>
      <c r="B33" s="13" t="s">
        <v>17</v>
      </c>
      <c r="C33" s="22">
        <f>150000-40000</f>
        <v>110000</v>
      </c>
      <c r="D33" s="29"/>
    </row>
    <row r="34" spans="1:11" ht="16.5" hidden="1" customHeight="1" x14ac:dyDescent="0.25">
      <c r="A34" s="19" t="s">
        <v>25</v>
      </c>
      <c r="B34" s="13" t="s">
        <v>18</v>
      </c>
      <c r="C34" s="22"/>
      <c r="D34" s="29"/>
    </row>
    <row r="35" spans="1:11" ht="16.5" customHeight="1" x14ac:dyDescent="0.25">
      <c r="A35" s="19" t="s">
        <v>24</v>
      </c>
      <c r="B35" s="13" t="s">
        <v>7</v>
      </c>
      <c r="C35" s="22">
        <f>100000+134717+43286</f>
        <v>278003</v>
      </c>
      <c r="D35" s="29"/>
      <c r="I35" s="50"/>
      <c r="J35" s="50"/>
      <c r="K35" s="50"/>
    </row>
    <row r="36" spans="1:11" ht="16.5" customHeight="1" x14ac:dyDescent="0.25">
      <c r="A36" s="19"/>
      <c r="B36" s="69" t="s">
        <v>53</v>
      </c>
      <c r="C36" s="83">
        <v>134717</v>
      </c>
      <c r="D36" s="29">
        <v>43286</v>
      </c>
      <c r="E36" s="29" t="s">
        <v>59</v>
      </c>
      <c r="I36" s="50"/>
      <c r="J36" s="50">
        <v>107112</v>
      </c>
      <c r="K36" s="84">
        <f>C36-J36</f>
        <v>27605</v>
      </c>
    </row>
    <row r="37" spans="1:11" ht="16.5" customHeight="1" x14ac:dyDescent="0.25">
      <c r="A37" s="19"/>
      <c r="B37" s="68" t="s">
        <v>72</v>
      </c>
      <c r="C37" s="22">
        <f>11342+31944</f>
        <v>43286</v>
      </c>
      <c r="D37" s="29"/>
      <c r="E37" s="29"/>
      <c r="I37" s="50"/>
      <c r="J37" s="50"/>
      <c r="K37" s="50"/>
    </row>
    <row r="38" spans="1:11" ht="16.5" hidden="1" customHeight="1" x14ac:dyDescent="0.25">
      <c r="A38" s="67"/>
      <c r="B38" s="68" t="s">
        <v>51</v>
      </c>
      <c r="C38" s="59">
        <v>11342</v>
      </c>
      <c r="D38" s="29">
        <v>43286</v>
      </c>
      <c r="E38" s="30">
        <v>43286</v>
      </c>
      <c r="I38" s="50"/>
      <c r="J38" s="50"/>
      <c r="K38" s="50"/>
    </row>
    <row r="39" spans="1:11" ht="16.5" hidden="1" customHeight="1" x14ac:dyDescent="0.25">
      <c r="A39" s="67"/>
      <c r="B39" s="68" t="s">
        <v>52</v>
      </c>
      <c r="C39" s="59">
        <v>31944</v>
      </c>
      <c r="D39" s="29"/>
      <c r="I39" s="50"/>
      <c r="J39" s="50"/>
      <c r="K39" s="50"/>
    </row>
    <row r="40" spans="1:11" ht="16.5" hidden="1" customHeight="1" x14ac:dyDescent="0.25">
      <c r="A40" s="19" t="s">
        <v>27</v>
      </c>
      <c r="B40" s="39" t="s">
        <v>46</v>
      </c>
      <c r="C40" s="38"/>
      <c r="D40" s="52"/>
      <c r="I40" s="50"/>
      <c r="J40" s="50"/>
      <c r="K40" s="50"/>
    </row>
    <row r="41" spans="1:11" ht="36.75" hidden="1" customHeight="1" x14ac:dyDescent="0.25">
      <c r="A41" s="19"/>
      <c r="B41" s="26" t="s">
        <v>19</v>
      </c>
      <c r="C41" s="25"/>
      <c r="I41" s="50"/>
      <c r="J41" s="50"/>
      <c r="K41" s="50"/>
    </row>
    <row r="42" spans="1:11" ht="16.5" customHeight="1" x14ac:dyDescent="0.25">
      <c r="A42" s="19" t="s">
        <v>25</v>
      </c>
      <c r="B42" s="13" t="s">
        <v>49</v>
      </c>
      <c r="C42" s="21">
        <f>200000-50000</f>
        <v>150000</v>
      </c>
      <c r="I42" s="50"/>
      <c r="J42" s="50"/>
      <c r="K42" s="50"/>
    </row>
    <row r="43" spans="1:11" ht="17.25" customHeight="1" x14ac:dyDescent="0.25">
      <c r="A43" s="19" t="s">
        <v>26</v>
      </c>
      <c r="B43" s="14" t="s">
        <v>35</v>
      </c>
      <c r="C43" s="21">
        <v>200000</v>
      </c>
      <c r="D43" s="29"/>
    </row>
    <row r="44" spans="1:11" ht="17.25" customHeight="1" x14ac:dyDescent="0.25">
      <c r="A44" s="43" t="s">
        <v>84</v>
      </c>
      <c r="B44" s="65" t="s">
        <v>38</v>
      </c>
      <c r="C44" s="36">
        <v>100000</v>
      </c>
    </row>
    <row r="45" spans="1:11" ht="30" customHeight="1" x14ac:dyDescent="0.25">
      <c r="A45" s="43" t="s">
        <v>85</v>
      </c>
      <c r="B45" s="65" t="s">
        <v>36</v>
      </c>
      <c r="C45" s="36">
        <v>100000</v>
      </c>
    </row>
    <row r="46" spans="1:11" ht="16.5" customHeight="1" x14ac:dyDescent="0.25">
      <c r="A46" s="19" t="s">
        <v>27</v>
      </c>
      <c r="B46" s="15" t="s">
        <v>47</v>
      </c>
      <c r="C46" s="21">
        <f>270000+190105</f>
        <v>460105</v>
      </c>
    </row>
    <row r="47" spans="1:11" ht="16.5" hidden="1" customHeight="1" x14ac:dyDescent="0.25">
      <c r="A47" s="44"/>
      <c r="B47" s="20"/>
      <c r="C47" s="36"/>
    </row>
    <row r="48" spans="1:11" ht="16.5" hidden="1" customHeight="1" x14ac:dyDescent="0.25">
      <c r="A48" s="44" t="s">
        <v>43</v>
      </c>
      <c r="B48" s="40"/>
      <c r="C48" s="21"/>
    </row>
    <row r="49" spans="1:8" ht="16.5" hidden="1" customHeight="1" x14ac:dyDescent="0.25">
      <c r="A49" s="44"/>
      <c r="B49" s="40"/>
      <c r="C49" s="36"/>
    </row>
    <row r="50" spans="1:8" ht="16.5" customHeight="1" x14ac:dyDescent="0.25">
      <c r="A50" s="45" t="s">
        <v>28</v>
      </c>
      <c r="B50" s="41" t="s">
        <v>31</v>
      </c>
      <c r="C50" s="21">
        <v>50000</v>
      </c>
    </row>
    <row r="51" spans="1:8" ht="33.75" customHeight="1" x14ac:dyDescent="0.25">
      <c r="A51" s="54" t="s">
        <v>29</v>
      </c>
      <c r="B51" s="53" t="s">
        <v>48</v>
      </c>
      <c r="C51" s="21">
        <v>25000</v>
      </c>
    </row>
    <row r="52" spans="1:8" ht="32.25" customHeight="1" x14ac:dyDescent="0.25">
      <c r="A52" s="55" t="s">
        <v>37</v>
      </c>
      <c r="B52" s="56" t="s">
        <v>34</v>
      </c>
      <c r="C52" s="21">
        <v>630000</v>
      </c>
    </row>
    <row r="53" spans="1:8" ht="32.25" customHeight="1" x14ac:dyDescent="0.25">
      <c r="A53" s="58" t="s">
        <v>42</v>
      </c>
      <c r="B53" s="56" t="s">
        <v>58</v>
      </c>
      <c r="C53" s="57">
        <v>40000</v>
      </c>
    </row>
    <row r="54" spans="1:8" ht="24.75" hidden="1" customHeight="1" x14ac:dyDescent="0.25">
      <c r="A54" s="61"/>
      <c r="B54" s="62"/>
      <c r="C54" s="63"/>
    </row>
    <row r="55" spans="1:8" ht="32.25" customHeight="1" thickBot="1" x14ac:dyDescent="0.3">
      <c r="A55" s="58" t="s">
        <v>43</v>
      </c>
      <c r="B55" s="56" t="s">
        <v>33</v>
      </c>
      <c r="C55" s="57">
        <v>250000</v>
      </c>
    </row>
    <row r="56" spans="1:8" ht="32.25" hidden="1" customHeight="1" thickBot="1" x14ac:dyDescent="0.3">
      <c r="A56" s="61" t="s">
        <v>26</v>
      </c>
      <c r="B56" s="78" t="s">
        <v>71</v>
      </c>
      <c r="C56" s="77"/>
    </row>
    <row r="57" spans="1:8" ht="16.5" thickBot="1" x14ac:dyDescent="0.3">
      <c r="A57" s="4"/>
      <c r="B57" s="70" t="s">
        <v>10</v>
      </c>
      <c r="C57" s="71">
        <f>C24+C25+C26+C27+C28+C31+C33+C34+C35+C40+C42+C43+C51+C50+C52+C53+C54+C55+C48+C46+C30+C56</f>
        <v>3847070</v>
      </c>
    </row>
    <row r="58" spans="1:8" x14ac:dyDescent="0.25">
      <c r="A58" s="73"/>
      <c r="B58" s="74"/>
      <c r="C58" s="85"/>
      <c r="D58" s="33">
        <f>D57-C57</f>
        <v>-3847070</v>
      </c>
      <c r="F58" s="29"/>
    </row>
    <row r="59" spans="1:8" s="48" customFormat="1" x14ac:dyDescent="0.25">
      <c r="A59" s="73"/>
      <c r="B59" s="74"/>
      <c r="C59" s="89"/>
      <c r="D59" s="46"/>
      <c r="E59" s="47"/>
      <c r="F59" s="47"/>
      <c r="G59" s="47"/>
      <c r="H59" s="47"/>
    </row>
    <row r="60" spans="1:8" ht="25.5" customHeight="1" x14ac:dyDescent="0.25">
      <c r="A60" s="73"/>
      <c r="B60" s="74"/>
      <c r="C60" s="89"/>
      <c r="D60" s="33"/>
    </row>
    <row r="61" spans="1:8" ht="17.25" customHeight="1" x14ac:dyDescent="0.25">
      <c r="A61" s="73"/>
      <c r="B61" s="74"/>
      <c r="C61" s="74"/>
    </row>
    <row r="62" spans="1:8" x14ac:dyDescent="0.25">
      <c r="A62" s="73"/>
      <c r="B62" s="74"/>
      <c r="C62" s="74"/>
    </row>
    <row r="63" spans="1:8" x14ac:dyDescent="0.25">
      <c r="A63" s="73"/>
      <c r="B63" s="74"/>
      <c r="C63" s="74"/>
    </row>
    <row r="64" spans="1:8" x14ac:dyDescent="0.25">
      <c r="A64" s="73"/>
      <c r="B64" s="74"/>
      <c r="C64" s="74"/>
    </row>
    <row r="65" spans="1:3" x14ac:dyDescent="0.25">
      <c r="A65" s="27"/>
      <c r="B65" s="28"/>
      <c r="C65" s="28"/>
    </row>
    <row r="66" spans="1:3" x14ac:dyDescent="0.25">
      <c r="A66" s="27"/>
      <c r="B66" s="28"/>
      <c r="C66" s="28"/>
    </row>
    <row r="67" spans="1:3" x14ac:dyDescent="0.25">
      <c r="A67" s="27"/>
      <c r="B67" s="28"/>
      <c r="C67" s="28"/>
    </row>
    <row r="68" spans="1:3" x14ac:dyDescent="0.25">
      <c r="A68" s="27"/>
      <c r="B68" s="28"/>
      <c r="C68" s="28"/>
    </row>
    <row r="69" spans="1:3" x14ac:dyDescent="0.25">
      <c r="A69" s="27"/>
      <c r="B69" s="28"/>
      <c r="C69" s="28"/>
    </row>
    <row r="70" spans="1:3" x14ac:dyDescent="0.25">
      <c r="A70" s="27"/>
      <c r="B70" s="28"/>
      <c r="C70" s="28"/>
    </row>
  </sheetData>
  <mergeCells count="10">
    <mergeCell ref="B12:C12"/>
    <mergeCell ref="B13:C13"/>
    <mergeCell ref="B14:C14"/>
    <mergeCell ref="A21:C21"/>
    <mergeCell ref="A18:C18"/>
    <mergeCell ref="A20:C20"/>
    <mergeCell ref="A17:C17"/>
    <mergeCell ref="A19:C19"/>
    <mergeCell ref="B15:C15"/>
    <mergeCell ref="B16:C16"/>
  </mergeCells>
  <phoneticPr fontId="0" type="noConversion"/>
  <pageMargins left="0.9055118110236221" right="0.19685039370078741" top="0.74803149606299213" bottom="0.74803149606299213" header="0.31496062992125984" footer="0.31496062992125984"/>
  <pageSetup paperSize="9" scale="85" orientation="portrait" verticalDpi="18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L68"/>
  <sheetViews>
    <sheetView view="pageBreakPreview" zoomScale="60" zoomScaleNormal="100" workbookViewId="0">
      <selection activeCell="G43" sqref="G43"/>
    </sheetView>
  </sheetViews>
  <sheetFormatPr defaultColWidth="8.85546875" defaultRowHeight="15.75" x14ac:dyDescent="0.25"/>
  <cols>
    <col min="1" max="1" width="7.5703125" style="6" customWidth="1"/>
    <col min="2" max="2" width="80.140625" style="1" customWidth="1"/>
    <col min="3" max="4" width="18.5703125" style="1" customWidth="1"/>
    <col min="5" max="5" width="13.140625" style="30" bestFit="1" customWidth="1"/>
    <col min="6" max="6" width="10.140625" style="30" bestFit="1" customWidth="1"/>
    <col min="7" max="7" width="8.85546875" style="30"/>
    <col min="8" max="9" width="8.85546875" style="29"/>
    <col min="10" max="16384" width="8.85546875" style="1"/>
  </cols>
  <sheetData>
    <row r="1" spans="1:9" x14ac:dyDescent="0.25">
      <c r="B1" s="87"/>
      <c r="C1" s="79" t="s">
        <v>74</v>
      </c>
      <c r="D1" s="79"/>
    </row>
    <row r="2" spans="1:9" x14ac:dyDescent="0.25">
      <c r="B2" s="87"/>
      <c r="C2" s="80" t="s">
        <v>64</v>
      </c>
      <c r="D2" s="80"/>
    </row>
    <row r="3" spans="1:9" x14ac:dyDescent="0.25">
      <c r="B3" s="87"/>
      <c r="C3" s="80" t="s">
        <v>73</v>
      </c>
      <c r="D3" s="80"/>
    </row>
    <row r="4" spans="1:9" x14ac:dyDescent="0.25">
      <c r="B4" s="87"/>
      <c r="C4" s="81" t="s">
        <v>65</v>
      </c>
      <c r="D4" s="81"/>
    </row>
    <row r="5" spans="1:9" x14ac:dyDescent="0.25">
      <c r="B5" s="87"/>
      <c r="C5" s="81" t="s">
        <v>66</v>
      </c>
      <c r="D5" s="81"/>
    </row>
    <row r="6" spans="1:9" x14ac:dyDescent="0.25">
      <c r="B6" s="87"/>
      <c r="C6" s="81" t="s">
        <v>67</v>
      </c>
      <c r="D6" s="81"/>
    </row>
    <row r="7" spans="1:9" x14ac:dyDescent="0.25">
      <c r="B7" s="87"/>
      <c r="C7" s="81" t="s">
        <v>68</v>
      </c>
      <c r="D7" s="81"/>
    </row>
    <row r="8" spans="1:9" x14ac:dyDescent="0.25">
      <c r="B8" s="87"/>
      <c r="C8" s="87"/>
      <c r="D8" s="87"/>
    </row>
    <row r="9" spans="1:9" x14ac:dyDescent="0.25">
      <c r="C9" s="87" t="s">
        <v>32</v>
      </c>
      <c r="D9" s="87"/>
    </row>
    <row r="10" spans="1:9" x14ac:dyDescent="0.25">
      <c r="B10" s="95" t="s">
        <v>12</v>
      </c>
      <c r="C10" s="95"/>
      <c r="D10" s="86"/>
    </row>
    <row r="11" spans="1:9" x14ac:dyDescent="0.25">
      <c r="B11" s="96" t="s">
        <v>13</v>
      </c>
      <c r="C11" s="96"/>
      <c r="D11" s="87"/>
    </row>
    <row r="12" spans="1:9" x14ac:dyDescent="0.25">
      <c r="B12" s="96" t="s">
        <v>69</v>
      </c>
      <c r="C12" s="96"/>
      <c r="D12" s="87"/>
    </row>
    <row r="13" spans="1:9" x14ac:dyDescent="0.25">
      <c r="B13" s="96" t="s">
        <v>54</v>
      </c>
      <c r="C13" s="96"/>
      <c r="D13" s="87"/>
      <c r="F13" s="30" t="s">
        <v>55</v>
      </c>
    </row>
    <row r="14" spans="1:9" x14ac:dyDescent="0.25">
      <c r="B14" s="96" t="s">
        <v>56</v>
      </c>
      <c r="C14" s="96"/>
      <c r="D14" s="87"/>
    </row>
    <row r="15" spans="1:9" s="2" customFormat="1" x14ac:dyDescent="0.25">
      <c r="A15" s="94" t="s">
        <v>3</v>
      </c>
      <c r="B15" s="94"/>
      <c r="C15" s="94"/>
      <c r="D15" s="88"/>
      <c r="E15" s="31"/>
      <c r="F15" s="31"/>
      <c r="G15" s="31"/>
      <c r="H15" s="32"/>
      <c r="I15" s="32"/>
    </row>
    <row r="16" spans="1:9" s="2" customFormat="1" x14ac:dyDescent="0.25">
      <c r="A16" s="94" t="s">
        <v>57</v>
      </c>
      <c r="B16" s="94"/>
      <c r="C16" s="94"/>
      <c r="D16" s="88"/>
      <c r="E16" s="31"/>
      <c r="F16" s="31"/>
      <c r="G16" s="31"/>
      <c r="H16" s="32"/>
      <c r="I16" s="32"/>
    </row>
    <row r="17" spans="1:9" s="2" customFormat="1" x14ac:dyDescent="0.25">
      <c r="A17" s="94" t="s">
        <v>15</v>
      </c>
      <c r="B17" s="94"/>
      <c r="C17" s="94"/>
      <c r="D17" s="88"/>
      <c r="E17" s="31"/>
      <c r="F17" s="31"/>
      <c r="G17" s="31"/>
      <c r="H17" s="32"/>
      <c r="I17" s="32"/>
    </row>
    <row r="18" spans="1:9" s="2" customFormat="1" x14ac:dyDescent="0.25">
      <c r="A18" s="94" t="s">
        <v>30</v>
      </c>
      <c r="B18" s="94"/>
      <c r="C18" s="94"/>
      <c r="D18" s="88"/>
      <c r="E18" s="31"/>
      <c r="F18" s="31"/>
      <c r="G18" s="31"/>
      <c r="H18" s="32"/>
      <c r="I18" s="32"/>
    </row>
    <row r="19" spans="1:9" x14ac:dyDescent="0.25">
      <c r="A19" s="94" t="s">
        <v>14</v>
      </c>
      <c r="B19" s="94"/>
      <c r="C19" s="94"/>
      <c r="D19" s="88"/>
    </row>
    <row r="20" spans="1:9" ht="16.5" thickBot="1" x14ac:dyDescent="0.3">
      <c r="B20" s="2"/>
      <c r="C20" s="87" t="s">
        <v>6</v>
      </c>
      <c r="D20" s="87"/>
    </row>
    <row r="21" spans="1:9" ht="52.9" customHeight="1" thickBot="1" x14ac:dyDescent="0.3">
      <c r="A21" s="3" t="s">
        <v>0</v>
      </c>
      <c r="B21" s="7" t="s">
        <v>5</v>
      </c>
      <c r="C21" s="3" t="s">
        <v>75</v>
      </c>
      <c r="D21" s="3" t="s">
        <v>76</v>
      </c>
    </row>
    <row r="22" spans="1:9" x14ac:dyDescent="0.25">
      <c r="A22" s="42" t="s">
        <v>1</v>
      </c>
      <c r="B22" s="8" t="s">
        <v>4</v>
      </c>
      <c r="C22" s="37">
        <f>52000+98000-50000</f>
        <v>100000</v>
      </c>
      <c r="D22" s="37">
        <v>100000</v>
      </c>
      <c r="E22" s="47"/>
    </row>
    <row r="23" spans="1:9" ht="18.75" customHeight="1" x14ac:dyDescent="0.25">
      <c r="A23" s="16" t="s">
        <v>2</v>
      </c>
      <c r="B23" s="9" t="s">
        <v>8</v>
      </c>
      <c r="C23" s="22">
        <f>1100000+75000+130000+100000</f>
        <v>1405000</v>
      </c>
      <c r="D23" s="22">
        <v>1405000</v>
      </c>
      <c r="E23" s="72"/>
    </row>
    <row r="24" spans="1:9" ht="18.75" customHeight="1" x14ac:dyDescent="0.25">
      <c r="A24" s="16" t="s">
        <v>20</v>
      </c>
      <c r="B24" s="10" t="s">
        <v>11</v>
      </c>
      <c r="C24" s="21">
        <v>80000</v>
      </c>
      <c r="D24" s="21">
        <v>80000</v>
      </c>
      <c r="E24" s="47"/>
    </row>
    <row r="25" spans="1:9" ht="36" customHeight="1" x14ac:dyDescent="0.25">
      <c r="A25" s="17" t="s">
        <v>21</v>
      </c>
      <c r="B25" s="11" t="s">
        <v>16</v>
      </c>
      <c r="C25" s="23">
        <f>150000-130000</f>
        <v>20000</v>
      </c>
      <c r="D25" s="23">
        <v>20000</v>
      </c>
      <c r="E25" s="49"/>
      <c r="F25" s="49"/>
      <c r="G25" s="49"/>
      <c r="H25" s="49"/>
      <c r="I25" s="49"/>
    </row>
    <row r="26" spans="1:9" ht="16.5" customHeight="1" x14ac:dyDescent="0.25">
      <c r="A26" s="18" t="s">
        <v>22</v>
      </c>
      <c r="B26" s="12" t="s">
        <v>41</v>
      </c>
      <c r="C26" s="24">
        <f>522+16239+C27+308+35000+106</f>
        <v>52175</v>
      </c>
      <c r="D26" s="24"/>
      <c r="F26" s="47"/>
    </row>
    <row r="27" spans="1:9" ht="16.5" hidden="1" customHeight="1" x14ac:dyDescent="0.25">
      <c r="A27" s="19"/>
      <c r="B27" s="34" t="s">
        <v>40</v>
      </c>
      <c r="C27" s="35"/>
      <c r="D27" s="35"/>
      <c r="F27" s="47"/>
    </row>
    <row r="28" spans="1:9" ht="16.5" hidden="1" customHeight="1" x14ac:dyDescent="0.25">
      <c r="A28" s="19" t="s">
        <v>23</v>
      </c>
      <c r="B28" s="13" t="s">
        <v>39</v>
      </c>
      <c r="C28" s="66"/>
      <c r="D28" s="66"/>
      <c r="E28" s="75" t="s">
        <v>60</v>
      </c>
      <c r="F28" s="46"/>
    </row>
    <row r="29" spans="1:9" ht="33" customHeight="1" x14ac:dyDescent="0.25">
      <c r="A29" s="19" t="s">
        <v>23</v>
      </c>
      <c r="B29" s="64" t="s">
        <v>50</v>
      </c>
      <c r="C29" s="82">
        <f>48962</f>
        <v>48962</v>
      </c>
      <c r="D29" s="82">
        <v>48962</v>
      </c>
      <c r="E29" s="29">
        <v>23030</v>
      </c>
      <c r="F29" s="46">
        <f>C29-E29</f>
        <v>25932</v>
      </c>
    </row>
    <row r="30" spans="1:9" ht="16.5" customHeight="1" x14ac:dyDescent="0.25">
      <c r="A30" s="19"/>
      <c r="B30" s="68" t="s">
        <v>52</v>
      </c>
      <c r="C30" s="59">
        <v>107</v>
      </c>
      <c r="D30" s="59">
        <v>107</v>
      </c>
    </row>
    <row r="31" spans="1:9" ht="16.5" customHeight="1" x14ac:dyDescent="0.25">
      <c r="A31" s="19" t="s">
        <v>24</v>
      </c>
      <c r="B31" s="13" t="s">
        <v>17</v>
      </c>
      <c r="C31" s="22">
        <f>150000-40000</f>
        <v>110000</v>
      </c>
      <c r="D31" s="22">
        <v>110000</v>
      </c>
      <c r="E31" s="29"/>
    </row>
    <row r="32" spans="1:9" ht="16.5" customHeight="1" x14ac:dyDescent="0.25">
      <c r="A32" s="19" t="s">
        <v>25</v>
      </c>
      <c r="B32" s="13" t="s">
        <v>18</v>
      </c>
      <c r="C32" s="22">
        <v>36000</v>
      </c>
      <c r="D32" s="22"/>
      <c r="E32" s="29"/>
    </row>
    <row r="33" spans="1:12" ht="16.5" customHeight="1" x14ac:dyDescent="0.25">
      <c r="A33" s="19" t="s">
        <v>26</v>
      </c>
      <c r="B33" s="13" t="s">
        <v>7</v>
      </c>
      <c r="C33" s="22">
        <f>100000+134717+43286</f>
        <v>278003</v>
      </c>
      <c r="D33" s="22">
        <v>278003</v>
      </c>
      <c r="E33" s="29"/>
      <c r="J33" s="50"/>
      <c r="K33" s="50"/>
      <c r="L33" s="50"/>
    </row>
    <row r="34" spans="1:12" ht="16.5" customHeight="1" x14ac:dyDescent="0.25">
      <c r="A34" s="19"/>
      <c r="B34" s="69" t="s">
        <v>53</v>
      </c>
      <c r="C34" s="83">
        <v>134717</v>
      </c>
      <c r="D34" s="83">
        <v>134717</v>
      </c>
      <c r="E34" s="29">
        <v>43286</v>
      </c>
      <c r="F34" s="29" t="s">
        <v>59</v>
      </c>
      <c r="J34" s="50"/>
      <c r="K34" s="50">
        <v>107112</v>
      </c>
      <c r="L34" s="84">
        <f>C34-K34</f>
        <v>27605</v>
      </c>
    </row>
    <row r="35" spans="1:12" ht="16.5" customHeight="1" x14ac:dyDescent="0.25">
      <c r="A35" s="19"/>
      <c r="B35" s="68" t="s">
        <v>72</v>
      </c>
      <c r="C35" s="22">
        <f>11342+31944</f>
        <v>43286</v>
      </c>
      <c r="D35" s="22">
        <v>43286</v>
      </c>
      <c r="E35" s="29"/>
      <c r="F35" s="29"/>
      <c r="J35" s="50"/>
      <c r="K35" s="50"/>
      <c r="L35" s="50"/>
    </row>
    <row r="36" spans="1:12" ht="16.5" hidden="1" customHeight="1" x14ac:dyDescent="0.25">
      <c r="A36" s="67"/>
      <c r="B36" s="68" t="s">
        <v>51</v>
      </c>
      <c r="C36" s="59">
        <v>11342</v>
      </c>
      <c r="D36" s="59">
        <v>11342</v>
      </c>
      <c r="E36" s="29">
        <v>43286</v>
      </c>
      <c r="F36" s="30">
        <v>43286</v>
      </c>
      <c r="J36" s="50"/>
      <c r="K36" s="50"/>
      <c r="L36" s="50"/>
    </row>
    <row r="37" spans="1:12" ht="16.5" hidden="1" customHeight="1" x14ac:dyDescent="0.25">
      <c r="A37" s="67"/>
      <c r="B37" s="68" t="s">
        <v>52</v>
      </c>
      <c r="C37" s="59">
        <v>31944</v>
      </c>
      <c r="D37" s="59">
        <v>31944</v>
      </c>
      <c r="E37" s="29"/>
      <c r="J37" s="50"/>
      <c r="K37" s="50"/>
      <c r="L37" s="50"/>
    </row>
    <row r="38" spans="1:12" ht="16.5" customHeight="1" x14ac:dyDescent="0.25">
      <c r="A38" s="19" t="s">
        <v>27</v>
      </c>
      <c r="B38" s="39" t="s">
        <v>46</v>
      </c>
      <c r="C38" s="38">
        <f>300000-100000+150000</f>
        <v>350000</v>
      </c>
      <c r="D38" s="38"/>
      <c r="E38" s="52"/>
      <c r="J38" s="50"/>
      <c r="K38" s="50"/>
      <c r="L38" s="50"/>
    </row>
    <row r="39" spans="1:12" ht="36.75" hidden="1" customHeight="1" x14ac:dyDescent="0.25">
      <c r="A39" s="19"/>
      <c r="B39" s="26" t="s">
        <v>19</v>
      </c>
      <c r="C39" s="25"/>
      <c r="D39" s="25"/>
      <c r="J39" s="50"/>
      <c r="K39" s="50"/>
      <c r="L39" s="50"/>
    </row>
    <row r="40" spans="1:12" ht="16.5" customHeight="1" x14ac:dyDescent="0.25">
      <c r="A40" s="19" t="s">
        <v>28</v>
      </c>
      <c r="B40" s="13" t="s">
        <v>49</v>
      </c>
      <c r="C40" s="21">
        <f>200000-50000</f>
        <v>150000</v>
      </c>
      <c r="D40" s="21">
        <v>150000</v>
      </c>
      <c r="J40" s="50"/>
      <c r="K40" s="50"/>
      <c r="L40" s="50"/>
    </row>
    <row r="41" spans="1:12" ht="17.25" customHeight="1" x14ac:dyDescent="0.25">
      <c r="A41" s="19" t="s">
        <v>29</v>
      </c>
      <c r="B41" s="14" t="s">
        <v>35</v>
      </c>
      <c r="C41" s="21">
        <f>C42+C43</f>
        <v>200000</v>
      </c>
      <c r="D41" s="21"/>
      <c r="E41" s="29"/>
    </row>
    <row r="42" spans="1:12" ht="17.25" customHeight="1" x14ac:dyDescent="0.25">
      <c r="A42" s="43" t="s">
        <v>61</v>
      </c>
      <c r="B42" s="65" t="s">
        <v>38</v>
      </c>
      <c r="C42" s="36">
        <v>100000</v>
      </c>
      <c r="D42" s="36"/>
    </row>
    <row r="43" spans="1:12" ht="30" customHeight="1" x14ac:dyDescent="0.25">
      <c r="A43" s="43" t="s">
        <v>62</v>
      </c>
      <c r="B43" s="65" t="s">
        <v>36</v>
      </c>
      <c r="C43" s="36">
        <v>100000</v>
      </c>
      <c r="D43" s="36"/>
    </row>
    <row r="44" spans="1:12" ht="16.5" customHeight="1" x14ac:dyDescent="0.25">
      <c r="A44" s="19" t="s">
        <v>37</v>
      </c>
      <c r="B44" s="15" t="s">
        <v>47</v>
      </c>
      <c r="C44" s="21">
        <f>300000-30000</f>
        <v>270000</v>
      </c>
      <c r="D44" s="21"/>
    </row>
    <row r="45" spans="1:12" ht="16.5" hidden="1" customHeight="1" x14ac:dyDescent="0.25">
      <c r="A45" s="44"/>
      <c r="B45" s="20"/>
      <c r="C45" s="36"/>
      <c r="D45" s="36"/>
    </row>
    <row r="46" spans="1:12" ht="16.5" hidden="1" customHeight="1" x14ac:dyDescent="0.25">
      <c r="A46" s="44" t="s">
        <v>43</v>
      </c>
      <c r="B46" s="40"/>
      <c r="C46" s="21"/>
      <c r="D46" s="21"/>
    </row>
    <row r="47" spans="1:12" ht="16.5" hidden="1" customHeight="1" x14ac:dyDescent="0.25">
      <c r="A47" s="44"/>
      <c r="B47" s="40"/>
      <c r="C47" s="36"/>
      <c r="D47" s="36"/>
    </row>
    <row r="48" spans="1:12" ht="16.5" customHeight="1" x14ac:dyDescent="0.25">
      <c r="A48" s="45" t="s">
        <v>42</v>
      </c>
      <c r="B48" s="41" t="s">
        <v>31</v>
      </c>
      <c r="C48" s="21">
        <v>50000</v>
      </c>
      <c r="D48" s="21"/>
    </row>
    <row r="49" spans="1:9" ht="33.75" customHeight="1" x14ac:dyDescent="0.25">
      <c r="A49" s="54" t="s">
        <v>43</v>
      </c>
      <c r="B49" s="53" t="s">
        <v>48</v>
      </c>
      <c r="C49" s="21">
        <f>100000-75000</f>
        <v>25000</v>
      </c>
      <c r="D49" s="21"/>
    </row>
    <row r="50" spans="1:9" ht="32.25" customHeight="1" x14ac:dyDescent="0.25">
      <c r="A50" s="55" t="s">
        <v>44</v>
      </c>
      <c r="B50" s="56" t="s">
        <v>34</v>
      </c>
      <c r="C50" s="21">
        <f>500000+50000+50000+30000</f>
        <v>630000</v>
      </c>
      <c r="D50" s="21"/>
    </row>
    <row r="51" spans="1:9" ht="32.25" customHeight="1" x14ac:dyDescent="0.25">
      <c r="A51" s="58" t="s">
        <v>45</v>
      </c>
      <c r="B51" s="56" t="s">
        <v>58</v>
      </c>
      <c r="C51" s="57">
        <v>40000</v>
      </c>
      <c r="D51" s="57"/>
    </row>
    <row r="52" spans="1:9" ht="24.75" hidden="1" customHeight="1" x14ac:dyDescent="0.25">
      <c r="A52" s="61"/>
      <c r="B52" s="62"/>
      <c r="C52" s="63"/>
      <c r="D52" s="63"/>
    </row>
    <row r="53" spans="1:9" ht="32.25" customHeight="1" x14ac:dyDescent="0.25">
      <c r="A53" s="58" t="s">
        <v>63</v>
      </c>
      <c r="B53" s="56" t="s">
        <v>33</v>
      </c>
      <c r="C53" s="57">
        <f>300000-50000</f>
        <v>250000</v>
      </c>
      <c r="D53" s="57"/>
    </row>
    <row r="54" spans="1:9" ht="32.25" customHeight="1" thickBot="1" x14ac:dyDescent="0.3">
      <c r="A54" s="61" t="s">
        <v>70</v>
      </c>
      <c r="B54" s="78" t="s">
        <v>71</v>
      </c>
      <c r="C54" s="77">
        <f>1942029-25932-27605</f>
        <v>1888492</v>
      </c>
      <c r="D54" s="77">
        <v>1655105</v>
      </c>
    </row>
    <row r="55" spans="1:9" ht="16.5" thickBot="1" x14ac:dyDescent="0.3">
      <c r="A55" s="4"/>
      <c r="B55" s="70" t="s">
        <v>10</v>
      </c>
      <c r="C55" s="71">
        <f>C22+C23+C24+C25+C26+C29+C31+C32+C33+C38+C40+C41+C49+C48+C50+C51+C52+C53+C46+C44+C28+C54</f>
        <v>5983632</v>
      </c>
      <c r="D55" s="71">
        <f>D22+D23+D24+D25+D26+D29+D31+D32+D33+D38+D40+D41+D49+D48+D50+D51+D52+D53+D46+D44+D28+D54</f>
        <v>3847070</v>
      </c>
    </row>
    <row r="56" spans="1:9" x14ac:dyDescent="0.25">
      <c r="A56" s="73"/>
      <c r="B56" s="74"/>
      <c r="C56" s="85">
        <f>5983632-C55</f>
        <v>0</v>
      </c>
      <c r="D56" s="85">
        <f>3847070-D55</f>
        <v>0</v>
      </c>
      <c r="E56" s="33">
        <f>E55-C55</f>
        <v>-5983632</v>
      </c>
      <c r="G56" s="29"/>
    </row>
    <row r="57" spans="1:9" s="48" customFormat="1" x14ac:dyDescent="0.25">
      <c r="A57" s="73"/>
      <c r="B57" s="74"/>
      <c r="C57" s="74"/>
      <c r="D57" s="74"/>
      <c r="E57" s="46"/>
      <c r="F57" s="47"/>
      <c r="G57" s="47"/>
      <c r="H57" s="47"/>
      <c r="I57" s="47"/>
    </row>
    <row r="58" spans="1:9" ht="12.75" customHeight="1" x14ac:dyDescent="0.25">
      <c r="A58" s="73"/>
      <c r="B58" s="74"/>
      <c r="C58" s="74"/>
      <c r="D58" s="74"/>
      <c r="E58" s="33"/>
    </row>
    <row r="59" spans="1:9" ht="17.25" customHeight="1" x14ac:dyDescent="0.25">
      <c r="A59" s="73"/>
      <c r="B59" s="74"/>
      <c r="C59" s="74"/>
      <c r="D59" s="74"/>
    </row>
    <row r="60" spans="1:9" x14ac:dyDescent="0.25">
      <c r="A60" s="73"/>
      <c r="B60" s="74"/>
      <c r="C60" s="74"/>
      <c r="D60" s="74"/>
    </row>
    <row r="61" spans="1:9" x14ac:dyDescent="0.25">
      <c r="A61" s="73"/>
      <c r="B61" s="74"/>
      <c r="C61" s="74"/>
      <c r="D61" s="74"/>
    </row>
    <row r="62" spans="1:9" x14ac:dyDescent="0.25">
      <c r="A62" s="73"/>
      <c r="B62" s="74"/>
      <c r="C62" s="74"/>
      <c r="D62" s="74"/>
    </row>
    <row r="63" spans="1:9" x14ac:dyDescent="0.25">
      <c r="A63" s="27"/>
      <c r="B63" s="28"/>
      <c r="C63" s="28"/>
      <c r="D63" s="28"/>
    </row>
    <row r="64" spans="1:9" x14ac:dyDescent="0.25">
      <c r="A64" s="27"/>
      <c r="B64" s="28"/>
      <c r="C64" s="28"/>
      <c r="D64" s="28"/>
    </row>
    <row r="65" spans="1:4" x14ac:dyDescent="0.25">
      <c r="A65" s="27"/>
      <c r="B65" s="28"/>
      <c r="C65" s="28"/>
      <c r="D65" s="28"/>
    </row>
    <row r="66" spans="1:4" x14ac:dyDescent="0.25">
      <c r="A66" s="27"/>
      <c r="B66" s="28"/>
      <c r="C66" s="28"/>
      <c r="D66" s="28"/>
    </row>
    <row r="67" spans="1:4" x14ac:dyDescent="0.25">
      <c r="A67" s="27"/>
      <c r="B67" s="28"/>
      <c r="C67" s="28"/>
      <c r="D67" s="28"/>
    </row>
    <row r="68" spans="1:4" x14ac:dyDescent="0.25">
      <c r="A68" s="27"/>
      <c r="B68" s="28"/>
      <c r="C68" s="28"/>
      <c r="D68" s="28"/>
    </row>
  </sheetData>
  <mergeCells count="10">
    <mergeCell ref="A16:C16"/>
    <mergeCell ref="A17:C17"/>
    <mergeCell ref="A18:C18"/>
    <mergeCell ref="A19:C19"/>
    <mergeCell ref="B10:C10"/>
    <mergeCell ref="B11:C11"/>
    <mergeCell ref="B12:C12"/>
    <mergeCell ref="B13:C13"/>
    <mergeCell ref="B14:C14"/>
    <mergeCell ref="A15:C15"/>
  </mergeCells>
  <pageMargins left="0.9055118110236221" right="0.19685039370078741" top="0.74803149606299213" bottom="0.74803149606299213" header="0.31496062992125984" footer="0.31496062992125984"/>
  <pageSetup paperSize="9" scale="73" orientation="portrait" verticalDpi="18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2025</vt:lpstr>
      <vt:lpstr>сравнительный</vt:lpstr>
      <vt:lpstr>Лист2</vt:lpstr>
      <vt:lpstr>Лист3</vt:lpstr>
      <vt:lpstr>'2025'!Область_печати</vt:lpstr>
      <vt:lpstr>сравнительный!Область_печати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2017-07-13T11:53:56Z</cp:lastPrinted>
  <dcterms:created xsi:type="dcterms:W3CDTF">2006-09-28T05:33:49Z</dcterms:created>
  <dcterms:modified xsi:type="dcterms:W3CDTF">2026-01-12T13:06:51Z</dcterms:modified>
</cp:coreProperties>
</file>